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今日报表" sheetId="1" r:id="rId1"/>
  </sheets>
  <definedNames>
    <definedName name="_xlnm.Print_Area" localSheetId="0">今日报表!$E$7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<sst xmlns="http://schemas.openxmlformats.org/spreadsheetml/2006/main" count="93" uniqueCount="55">
  <si>
    <t>今日行号</t>
  </si>
  <si>
    <t>值班人</t>
  </si>
  <si>
    <t>配合巡检</t>
  </si>
  <si>
    <t>装机容量</t>
  </si>
  <si>
    <t>天气情况</t>
  </si>
  <si>
    <t>环境温度</t>
  </si>
  <si>
    <t>日平均辐照度</t>
  </si>
  <si>
    <t>程宇</t>
  </si>
  <si>
    <t>王蒙宇</t>
  </si>
  <si>
    <t>发电量</t>
  </si>
  <si>
    <t>日计</t>
  </si>
  <si>
    <t>上网
电量</t>
  </si>
  <si>
    <t>下网
电量</t>
  </si>
  <si>
    <t>损失
电量</t>
  </si>
  <si>
    <t>月累</t>
  </si>
  <si>
    <t>年累</t>
  </si>
  <si>
    <t>利用
小时数</t>
  </si>
  <si>
    <t>计划电量</t>
  </si>
  <si>
    <t>完成率</t>
  </si>
  <si>
    <t>清洗情况</t>
  </si>
  <si>
    <t>损失电量原因</t>
  </si>
  <si>
    <t>月累计</t>
  </si>
  <si>
    <t>月计划</t>
  </si>
  <si>
    <t>/</t>
  </si>
  <si>
    <t>年累计</t>
  </si>
  <si>
    <t>年计划</t>
  </si>
  <si>
    <t>设备缺陷（组件、逆变器、变压器、无功SVG）</t>
  </si>
  <si>
    <t>设备编号</t>
  </si>
  <si>
    <t>故障时间</t>
  </si>
  <si>
    <t>影响容量</t>
  </si>
  <si>
    <t>故障描述</t>
  </si>
  <si>
    <t>故障处理情况</t>
  </si>
  <si>
    <t>恢复时间</t>
  </si>
  <si>
    <t>停机小时</t>
  </si>
  <si>
    <t>备注</t>
  </si>
  <si>
    <t>无</t>
  </si>
  <si>
    <t>工单执行
系统/自建</t>
  </si>
  <si>
    <t>缺陷类型</t>
  </si>
  <si>
    <t>缺陷级别</t>
  </si>
  <si>
    <t>缺陷描述</t>
  </si>
  <si>
    <t>发生时间</t>
  </si>
  <si>
    <t>完成时间</t>
  </si>
  <si>
    <t>完成/挂起
挂起进展</t>
  </si>
  <si>
    <t>主要工作记事</t>
  </si>
  <si>
    <t>07:40 全体运维人员进行早班会，安排今日工作。（已完成）</t>
  </si>
  <si>
    <t>09:00 王蒙宇、田旺对光伏区进行冬季防火巡检。(已完成）</t>
  </si>
  <si>
    <t>09:30 王蒙宇、田旺对一期支架进行紧固。(已完成）</t>
  </si>
  <si>
    <t>14:50 王蒙宇、田旺对光伏区进行冬季防火巡检。(已完成）</t>
  </si>
  <si>
    <t>17:10 张蕾对日报数据进行审核、发布。（已完成）</t>
  </si>
  <si>
    <t>17:20 全体运维人员进行班后会议，总结今日工作。（已完成)</t>
  </si>
  <si>
    <t>负责人</t>
  </si>
  <si>
    <t>张蕾</t>
  </si>
  <si>
    <t>运行值班员</t>
  </si>
  <si>
    <t xml:space="preserve">值班室电话： </t>
  </si>
  <si>
    <t>0416-8408771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</si>
</sst>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  <numFmt numFmtId="178" formatCode="0.0000_);[Red]\(0.0000\)"/>
    <numFmt numFmtId="179" formatCode="0.00;[Red]0.00"/>
    <numFmt numFmtId="180" formatCode="[$-F400]h:mm:ss\ AM/PM"/>
  </numFmts>
  <fonts count="33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u/>
      <sz val="22"/>
      <name val="黑体"/>
      <charset val="134"/>
    </font>
    <font>
      <b/>
      <sz val="22"/>
      <name val="黑体"/>
      <charset val="134"/>
    </font>
    <font>
      <b/>
      <sz val="12"/>
      <name val="黑体"/>
      <charset val="134"/>
    </font>
    <font>
      <sz val="1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2"/>
      <name val="黑体"/>
      <charset val="134"/>
    </font>
    <font>
      <b/>
      <sz val="11"/>
      <name val="宋体"/>
      <charset val="134"/>
    </font>
    <font>
      <b/>
      <sz val="12"/>
      <color indexed="8"/>
      <name val="黑体"/>
      <charset val="134"/>
    </font>
    <font>
      <b/>
      <sz val="12"/>
      <color rgb="FF000000"/>
      <name val="黑体"/>
      <charset val="134"/>
    </font>
    <font>
      <sz val="1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8" borderId="20" applyNumberFormat="0" applyAlignment="0" applyProtection="0">
      <alignment vertical="center"/>
    </xf>
    <xf numFmtId="0" fontId="24" fillId="9" borderId="21" applyNumberFormat="0" applyAlignment="0" applyProtection="0">
      <alignment vertical="center"/>
    </xf>
    <xf numFmtId="0" fontId="25" fillId="9" borderId="20" applyNumberFormat="0" applyAlignment="0" applyProtection="0">
      <alignment vertical="center"/>
    </xf>
    <xf numFmtId="0" fontId="26" fillId="10" borderId="22" applyNumberFormat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0" borderId="0"/>
  </cellStyleXfs>
  <cellXfs count="83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hidden="1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horizontal="center" vertical="center"/>
      <protection hidden="1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center" vertical="center"/>
      <protection locked="0"/>
    </xf>
    <xf numFmtId="0" fontId="1" fillId="5" borderId="4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 applyProtection="1">
      <alignment horizontal="center" vertical="center"/>
      <protection hidden="1"/>
    </xf>
    <xf numFmtId="0" fontId="0" fillId="2" borderId="4" xfId="0" applyFont="1" applyFill="1" applyBorder="1" applyAlignment="1" applyProtection="1">
      <alignment horizontal="center" vertical="center"/>
      <protection hidden="1"/>
    </xf>
    <xf numFmtId="0" fontId="0" fillId="2" borderId="4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4" xfId="0" applyNumberFormat="1" applyFont="1" applyFill="1" applyBorder="1" applyAlignment="1" applyProtection="1">
      <alignment horizontal="center" vertical="center" wrapText="1"/>
      <protection hidden="1"/>
    </xf>
    <xf numFmtId="176" fontId="5" fillId="0" borderId="4" xfId="0" applyNumberFormat="1" applyFont="1" applyFill="1" applyBorder="1" applyAlignment="1" applyProtection="1">
      <alignment horizontal="center" vertical="center"/>
      <protection hidden="1"/>
    </xf>
    <xf numFmtId="0" fontId="4" fillId="2" borderId="5" xfId="0" applyFont="1" applyFill="1" applyBorder="1" applyAlignment="1" applyProtection="1">
      <alignment horizontal="center" vertical="center" wrapText="1"/>
      <protection hidden="1"/>
    </xf>
    <xf numFmtId="177" fontId="0" fillId="2" borderId="4" xfId="0" applyNumberFormat="1" applyFont="1" applyFill="1" applyBorder="1" applyAlignment="1" applyProtection="1">
      <alignment horizontal="center" vertical="center"/>
      <protection hidden="1"/>
    </xf>
    <xf numFmtId="178" fontId="0" fillId="2" borderId="4" xfId="49" applyNumberFormat="1" applyFont="1" applyFill="1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horizontal="center" vertical="center" wrapText="1"/>
      <protection hidden="1"/>
    </xf>
    <xf numFmtId="0" fontId="4" fillId="2" borderId="7" xfId="0" applyFont="1" applyFill="1" applyBorder="1" applyAlignment="1" applyProtection="1">
      <alignment horizontal="center" vertical="center" wrapText="1"/>
      <protection hidden="1"/>
    </xf>
    <xf numFmtId="176" fontId="0" fillId="2" borderId="4" xfId="49" applyNumberFormat="1" applyFont="1" applyFill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0" fontId="4" fillId="2" borderId="3" xfId="0" applyFont="1" applyFill="1" applyBorder="1" applyAlignment="1" applyProtection="1">
      <alignment horizontal="center" vertical="center" wrapText="1"/>
      <protection hidden="1"/>
    </xf>
    <xf numFmtId="0" fontId="6" fillId="2" borderId="1" xfId="0" applyFont="1" applyFill="1" applyBorder="1" applyAlignment="1" applyProtection="1">
      <alignment horizontal="center" vertical="center"/>
      <protection hidden="1"/>
    </xf>
    <xf numFmtId="0" fontId="6" fillId="2" borderId="2" xfId="0" applyFont="1" applyFill="1" applyBorder="1" applyAlignment="1" applyProtection="1">
      <alignment horizontal="center" vertical="center"/>
      <protection hidden="1"/>
    </xf>
    <xf numFmtId="0" fontId="6" fillId="2" borderId="3" xfId="0" applyFont="1" applyFill="1" applyBorder="1" applyAlignment="1" applyProtection="1">
      <alignment horizontal="center" vertical="center"/>
      <protection hidden="1"/>
    </xf>
    <xf numFmtId="179" fontId="0" fillId="2" borderId="4" xfId="49" applyNumberFormat="1" applyFont="1" applyFill="1" applyBorder="1" applyAlignment="1" applyProtection="1">
      <alignment horizontal="center" vertical="center"/>
      <protection hidden="1"/>
    </xf>
    <xf numFmtId="0" fontId="0" fillId="2" borderId="4" xfId="0" applyFont="1" applyFill="1" applyBorder="1" applyAlignment="1" applyProtection="1">
      <alignment horizontal="center" vertical="center" wrapText="1"/>
      <protection locked="0"/>
    </xf>
    <xf numFmtId="9" fontId="0" fillId="6" borderId="4" xfId="0" applyNumberFormat="1" applyFont="1" applyFill="1" applyBorder="1" applyAlignment="1" applyProtection="1">
      <alignment horizontal="center" vertical="center"/>
      <protection hidden="1"/>
    </xf>
    <xf numFmtId="0" fontId="7" fillId="2" borderId="8" xfId="0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 applyProtection="1">
      <alignment horizontal="center" vertical="center"/>
      <protection locked="0"/>
    </xf>
    <xf numFmtId="0" fontId="8" fillId="2" borderId="8" xfId="0" applyFont="1" applyFill="1" applyBorder="1" applyAlignment="1" applyProtection="1">
      <alignment horizontal="center" vertical="center" wrapText="1"/>
      <protection locked="0"/>
    </xf>
    <xf numFmtId="0" fontId="9" fillId="2" borderId="9" xfId="0" applyFont="1" applyFill="1" applyBorder="1" applyAlignment="1" applyProtection="1">
      <alignment horizontal="center" vertical="center"/>
      <protection locked="0"/>
    </xf>
    <xf numFmtId="0" fontId="9" fillId="2" borderId="10" xfId="0" applyFont="1" applyFill="1" applyBorder="1" applyAlignment="1" applyProtection="1">
      <alignment horizontal="center" vertical="center"/>
      <protection locked="0"/>
    </xf>
    <xf numFmtId="0" fontId="0" fillId="2" borderId="4" xfId="0" applyFont="1" applyFill="1" applyBorder="1" applyAlignment="1" applyProtection="1">
      <alignment horizontal="center" vertical="center"/>
      <protection locked="0"/>
    </xf>
    <xf numFmtId="0" fontId="7" fillId="2" borderId="11" xfId="0" applyFont="1" applyFill="1" applyBorder="1" applyAlignment="1" applyProtection="1">
      <alignment horizontal="center" vertical="center"/>
      <protection locked="0"/>
    </xf>
    <xf numFmtId="0" fontId="7" fillId="2" borderId="12" xfId="0" applyFont="1" applyFill="1" applyBorder="1" applyAlignment="1" applyProtection="1">
      <alignment horizontal="center" vertical="center"/>
      <protection locked="0"/>
    </xf>
    <xf numFmtId="0" fontId="7" fillId="2" borderId="13" xfId="0" applyFont="1" applyFill="1" applyBorder="1" applyAlignment="1" applyProtection="1">
      <alignment horizontal="center" vertical="center"/>
      <protection locked="0"/>
    </xf>
    <xf numFmtId="0" fontId="9" fillId="2" borderId="11" xfId="0" applyFont="1" applyFill="1" applyBorder="1" applyAlignment="1" applyProtection="1">
      <alignment horizontal="center" vertical="center"/>
      <protection locked="0"/>
    </xf>
    <xf numFmtId="0" fontId="9" fillId="2" borderId="12" xfId="0" applyFont="1" applyFill="1" applyBorder="1" applyAlignment="1" applyProtection="1">
      <alignment horizontal="center" vertical="center"/>
      <protection locked="0"/>
    </xf>
    <xf numFmtId="0" fontId="9" fillId="2" borderId="13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1" xfId="0" applyFont="1" applyFill="1" applyBorder="1" applyAlignment="1" applyProtection="1">
      <alignment horizontal="center" vertical="center"/>
      <protection hidden="1"/>
    </xf>
    <xf numFmtId="0" fontId="10" fillId="2" borderId="2" xfId="0" applyFont="1" applyFill="1" applyBorder="1" applyAlignment="1" applyProtection="1">
      <alignment horizontal="center" vertical="center"/>
      <protection hidden="1"/>
    </xf>
    <xf numFmtId="0" fontId="10" fillId="2" borderId="3" xfId="0" applyFont="1" applyFill="1" applyBorder="1" applyAlignment="1" applyProtection="1">
      <alignment horizontal="center" vertical="center"/>
      <protection hidden="1"/>
    </xf>
    <xf numFmtId="180" fontId="11" fillId="2" borderId="4" xfId="23" applyNumberFormat="1" applyFont="1" applyFill="1" applyBorder="1" applyAlignment="1" applyProtection="1">
      <alignment horizontal="center" vertical="center"/>
      <protection locked="0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 applyProtection="1">
      <alignment horizontal="center" vertical="center" wrapText="1"/>
      <protection hidden="1"/>
    </xf>
    <xf numFmtId="180" fontId="11" fillId="2" borderId="4" xfId="23" applyNumberFormat="1" applyFont="1" applyFill="1" applyBorder="1" applyAlignment="1" applyProtection="1">
      <alignment horizontal="center" vertical="center"/>
      <protection hidden="1"/>
    </xf>
    <xf numFmtId="0" fontId="6" fillId="2" borderId="1" xfId="0" applyFont="1" applyFill="1" applyBorder="1" applyAlignment="1" applyProtection="1">
      <alignment horizontal="center" vertical="center" wrapText="1"/>
      <protection hidden="1"/>
    </xf>
    <xf numFmtId="0" fontId="6" fillId="2" borderId="2" xfId="0" applyFont="1" applyFill="1" applyBorder="1" applyAlignment="1" applyProtection="1">
      <alignment horizontal="center" vertical="center" wrapText="1"/>
      <protection hidden="1"/>
    </xf>
    <xf numFmtId="0" fontId="6" fillId="2" borderId="3" xfId="0" applyFont="1" applyFill="1" applyBorder="1" applyAlignment="1" applyProtection="1">
      <alignment horizontal="center" vertical="center" wrapText="1"/>
      <protection hidden="1"/>
    </xf>
    <xf numFmtId="2" fontId="6" fillId="2" borderId="1" xfId="0" applyNumberFormat="1" applyFont="1" applyFill="1" applyBorder="1" applyAlignment="1" applyProtection="1">
      <alignment horizontal="center" vertical="center"/>
      <protection hidden="1"/>
    </xf>
    <xf numFmtId="0" fontId="12" fillId="2" borderId="14" xfId="0" applyFont="1" applyFill="1" applyBorder="1" applyAlignment="1" applyProtection="1">
      <alignment horizontal="center" vertical="center"/>
      <protection locked="0"/>
    </xf>
    <xf numFmtId="0" fontId="12" fillId="2" borderId="15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center"/>
      <protection locked="0"/>
    </xf>
    <xf numFmtId="0" fontId="1" fillId="0" borderId="2" xfId="0" applyFont="1" applyFill="1" applyBorder="1" applyAlignment="1" applyProtection="1">
      <alignment horizontal="left" vertical="center"/>
      <protection locked="0"/>
    </xf>
    <xf numFmtId="0" fontId="1" fillId="0" borderId="3" xfId="0" applyFont="1" applyFill="1" applyBorder="1" applyAlignment="1" applyProtection="1">
      <alignment horizontal="left" vertical="center"/>
      <protection locked="0"/>
    </xf>
    <xf numFmtId="0" fontId="12" fillId="2" borderId="14" xfId="0" applyFont="1" applyFill="1" applyBorder="1" applyAlignment="1" applyProtection="1">
      <alignment horizontal="center" vertical="center"/>
      <protection locked="0" hidden="1"/>
    </xf>
    <xf numFmtId="0" fontId="12" fillId="2" borderId="15" xfId="0" applyFont="1" applyFill="1" applyBorder="1" applyAlignment="1" applyProtection="1">
      <alignment horizontal="center" vertical="center"/>
      <protection locked="0" hidden="1"/>
    </xf>
    <xf numFmtId="0" fontId="12" fillId="2" borderId="4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13" fillId="2" borderId="4" xfId="0" applyFont="1" applyFill="1" applyBorder="1" applyAlignment="1" applyProtection="1">
      <alignment horizontal="center" vertical="center"/>
      <protection locked="0"/>
    </xf>
    <xf numFmtId="22" fontId="14" fillId="2" borderId="1" xfId="0" applyNumberFormat="1" applyFont="1" applyFill="1" applyBorder="1" applyAlignment="1" applyProtection="1">
      <alignment horizontal="left" vertical="center" wrapText="1"/>
      <protection hidden="1"/>
    </xf>
    <xf numFmtId="22" fontId="14" fillId="2" borderId="2" xfId="0" applyNumberFormat="1" applyFont="1" applyFill="1" applyBorder="1" applyAlignment="1" applyProtection="1">
      <alignment horizontal="left" vertical="center" wrapText="1"/>
      <protection hidden="1"/>
    </xf>
    <xf numFmtId="22" fontId="14" fillId="2" borderId="3" xfId="0" applyNumberFormat="1" applyFont="1" applyFill="1" applyBorder="1" applyAlignment="1" applyProtection="1">
      <alignment horizontal="left" vertical="center" wrapText="1"/>
      <protection hidden="1"/>
    </xf>
    <xf numFmtId="0" fontId="12" fillId="2" borderId="4" xfId="0" applyFont="1" applyFill="1" applyBorder="1" applyAlignment="1" applyProtection="1">
      <alignment horizontal="center" vertical="center"/>
      <protection hidden="1"/>
    </xf>
    <xf numFmtId="0" fontId="7" fillId="2" borderId="4" xfId="0" applyFont="1" applyFill="1" applyBorder="1" applyAlignment="1" applyProtection="1">
      <alignment horizontal="center" vertical="center" wrapText="1"/>
      <protection hidden="1"/>
    </xf>
    <xf numFmtId="0" fontId="7" fillId="2" borderId="4" xfId="0" applyFont="1" applyFill="1" applyBorder="1" applyAlignment="1" applyProtection="1">
      <alignment horizontal="center" vertical="center"/>
      <protection hidden="1"/>
    </xf>
    <xf numFmtId="0" fontId="13" fillId="2" borderId="4" xfId="0" applyFont="1" applyFill="1" applyBorder="1" applyAlignment="1" applyProtection="1">
      <alignment horizontal="center" vertical="center"/>
      <protection hidden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B0F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7"/>
  <sheetViews>
    <sheetView tabSelected="1" zoomScale="70" zoomScaleNormal="70" workbookViewId="0">
      <selection activeCell="P6" sqref="P6"/>
    </sheetView>
  </sheetViews>
  <sheetFormatPr defaultColWidth="9" defaultRowHeight="14.4"/>
  <cols>
    <col min="1" max="12" width="15.7083333333333" style="1" customWidth="1"/>
    <col min="13" max="16384" width="15" style="1" customWidth="1"/>
  </cols>
  <sheetData>
    <row r="1" s="1" customFormat="1" ht="73" customHeight="1" spans="1:16">
      <c r="A1" s="2" t="e" cm="1">
        <f ca="1" t="array" ref="A1">"辽宁凌海光伏电站 运行日报表（"&amp;TEXT(INDIRECT("'[辽宁凌海电站2026年电量统计表.xlsx]发电量统计'!$A$"&amp;$N$2),"yyyy年mm月dd日")&amp;"）
（单位：MW、℃、m/s、W/m²、万kWh、万kW、%、h、MJ/m²）"</f>
        <v>#REF!</v>
      </c>
      <c r="B1" s="3"/>
      <c r="C1" s="3"/>
      <c r="D1" s="3"/>
      <c r="E1" s="3"/>
      <c r="F1" s="3"/>
      <c r="G1" s="3"/>
      <c r="H1" s="3"/>
      <c r="I1" s="3"/>
      <c r="J1" s="3"/>
      <c r="K1" s="3"/>
      <c r="L1" s="4"/>
      <c r="N1" s="5" t="s">
        <v>0</v>
      </c>
      <c r="O1" s="6" t="s">
        <v>1</v>
      </c>
      <c r="P1" s="7" t="s">
        <v>2</v>
      </c>
    </row>
    <row r="2" s="1" customFormat="1" ht="23" customHeight="1" spans="1:16">
      <c r="A2" s="8" t="s">
        <v>3</v>
      </c>
      <c r="B2" s="8"/>
      <c r="C2" s="9">
        <v>62.49109</v>
      </c>
      <c r="D2" s="8" t="s">
        <v>4</v>
      </c>
      <c r="E2" s="8"/>
      <c r="F2" s="10" t="e" cm="1">
        <f ca="1" t="array" ref="F2">INDIRECT("'[辽宁凌海电站2026年电量统计表.xlsx]发电量统计'!$B$"&amp;$N$2)</f>
        <v>#REF!</v>
      </c>
      <c r="G2" s="8" t="s">
        <v>5</v>
      </c>
      <c r="H2" s="8"/>
      <c r="I2" s="11" t="e" cm="1">
        <f ca="1" t="array" ref="I2">INDIRECT("'[辽宁凌海电站2026年电量统计表.xlsx]发电量统计'!$C$"&amp;$N$2)</f>
        <v>#REF!</v>
      </c>
      <c r="J2" s="8" t="s">
        <v>6</v>
      </c>
      <c r="K2" s="8"/>
      <c r="L2" s="12" t="e" cm="1">
        <f ca="1" t="array" ref="L2">INDIRECT("'[辽宁凌海电站2026年电量统计表.xlsx]发电量统计'!$I$"&amp;$N$2)/1000</f>
        <v>#REF!</v>
      </c>
      <c r="N2" s="5">
        <v>6</v>
      </c>
      <c r="O2" s="6" t="s">
        <v>7</v>
      </c>
      <c r="P2" s="7" t="s">
        <v>8</v>
      </c>
    </row>
    <row r="3" s="1" customFormat="1" ht="23" customHeight="1" spans="1:16">
      <c r="A3" s="13" t="s">
        <v>9</v>
      </c>
      <c r="B3" s="8" t="s">
        <v>10</v>
      </c>
      <c r="C3" s="14" t="e" cm="1">
        <f ca="1" t="array" ref="C3">INDIRECT("'[辽宁凌海电站2026年电量统计表.xlsx]发电量统计'!$AA$"&amp;$N$2)/10000</f>
        <v>#REF!</v>
      </c>
      <c r="D3" s="13" t="s">
        <v>11</v>
      </c>
      <c r="E3" s="8" t="s">
        <v>10</v>
      </c>
      <c r="F3" s="14" t="e" cm="1">
        <f ca="1" t="array" ref="F3">INDIRECT("'[辽宁凌海电站2026年电量统计表.xlsx]发电量统计'!$AM$"&amp;$N$2)/10000</f>
        <v>#REF!</v>
      </c>
      <c r="G3" s="13" t="s">
        <v>12</v>
      </c>
      <c r="H3" s="8" t="s">
        <v>10</v>
      </c>
      <c r="I3" s="14" t="e" cm="1">
        <f ca="1" t="array" ref="I3">INDIRECT("'[辽宁凌海电站2026年电量统计表.xlsx]发电量统计'!$AN$"&amp;$N$2)/10000</f>
        <v>#REF!</v>
      </c>
      <c r="J3" s="13" t="s">
        <v>13</v>
      </c>
      <c r="K3" s="8" t="s">
        <v>10</v>
      </c>
      <c r="L3" s="15" t="e" cm="1">
        <f ca="1" t="array" ref="L3">INDIRECT("'[辽宁凌海电站2026年电量统计表.xlsx]发电量统计'!$BS$"&amp;$N$2)/10000</f>
        <v>#REF!</v>
      </c>
    </row>
    <row r="4" s="1" customFormat="1" ht="23" customHeight="1" spans="1:16">
      <c r="A4" s="16"/>
      <c r="B4" s="8" t="s">
        <v>14</v>
      </c>
      <c r="C4" s="14" t="e" cm="1">
        <f ca="1" t="array" ref="C4">INDIRECT("'[辽宁凌海电站2026年电量统计表.xlsx]发电量统计'!$AC$"&amp;$N$2)/10000</f>
        <v>#REF!</v>
      </c>
      <c r="D4" s="16"/>
      <c r="E4" s="8" t="s">
        <v>14</v>
      </c>
      <c r="F4" s="14" t="e" cm="1">
        <f ca="1" t="array" ref="F4">INDIRECT("'[辽宁凌海电站2026年电量统计表.xlsx]发电量统计'!$AU$"&amp;$N$2)/10000</f>
        <v>#REF!</v>
      </c>
      <c r="G4" s="16"/>
      <c r="H4" s="8" t="s">
        <v>14</v>
      </c>
      <c r="I4" s="14" t="e" cm="1">
        <f ca="1" t="array" ref="I4">INDIRECT("'[辽宁凌海电站2026年电量统计表.xlsx]发电量统计'!$AW$"&amp;$N$2)/10000</f>
        <v>#REF!</v>
      </c>
      <c r="J4" s="16"/>
      <c r="K4" s="8" t="s">
        <v>14</v>
      </c>
      <c r="L4" s="15" t="e" cm="1">
        <f ca="1" t="array" ref="L4">INDIRECT("'[辽宁凌海电站2026年电量统计表.xlsx]发电量统计'!$BU$"&amp;$N$2)/10000</f>
        <v>#REF!</v>
      </c>
    </row>
    <row r="5" s="1" customFormat="1" ht="23" customHeight="1" spans="1:16">
      <c r="A5" s="17"/>
      <c r="B5" s="8" t="s">
        <v>15</v>
      </c>
      <c r="C5" s="14" t="e" cm="1">
        <f ca="1" t="array" ref="C5">INDIRECT("'[辽宁凌海电站2026年电量统计表.xlsx]发电量统计'!$AE$"&amp;$N$2)/10000</f>
        <v>#REF!</v>
      </c>
      <c r="D5" s="17"/>
      <c r="E5" s="8" t="s">
        <v>15</v>
      </c>
      <c r="F5" s="14" t="e" cm="1">
        <f ca="1" t="array" ref="F5">INDIRECT("'[辽宁凌海电站2026年电量统计表.xlsx]发电量统计'!$AR$"&amp;$N$2)/10000</f>
        <v>#REF!</v>
      </c>
      <c r="G5" s="17"/>
      <c r="H5" s="8" t="s">
        <v>15</v>
      </c>
      <c r="I5" s="14" t="e" cm="1">
        <f ca="1" t="array" ref="I5">INDIRECT("'[辽宁凌海电站2026年电量统计表.xlsx]发电量统计'!$AT$"&amp;$N$2)/10000</f>
        <v>#REF!</v>
      </c>
      <c r="J5" s="17"/>
      <c r="K5" s="8" t="s">
        <v>15</v>
      </c>
      <c r="L5" s="15" t="e" cm="1">
        <f ca="1" t="array" ref="L5">INDIRECT("'[辽宁凌海电站2026年电量统计表.xlsx]发电量统计'!$BV$"&amp;$N$2)/10000</f>
        <v>#REF!</v>
      </c>
    </row>
    <row r="6" s="1" customFormat="1" ht="33" customHeight="1" spans="1:16">
      <c r="A6" s="13" t="s">
        <v>16</v>
      </c>
      <c r="B6" s="8" t="s">
        <v>10</v>
      </c>
      <c r="C6" s="18" t="e">
        <f ca="1">C3*10000/62.49109/1000</f>
        <v>#REF!</v>
      </c>
      <c r="D6" s="19" t="s">
        <v>17</v>
      </c>
      <c r="E6" s="20"/>
      <c r="F6" s="8" t="s">
        <v>18</v>
      </c>
      <c r="G6" s="21" t="s">
        <v>19</v>
      </c>
      <c r="H6" s="22"/>
      <c r="I6" s="23"/>
      <c r="J6" s="21" t="s">
        <v>20</v>
      </c>
      <c r="K6" s="22"/>
      <c r="L6" s="23"/>
    </row>
    <row r="7" s="1" customFormat="1" ht="41" customHeight="1" spans="1:16">
      <c r="A7" s="16"/>
      <c r="B7" s="8" t="s">
        <v>21</v>
      </c>
      <c r="C7" s="24" t="e">
        <f ca="1">C4*10000/C2/1000</f>
        <v>#REF!</v>
      </c>
      <c r="D7" s="17" t="s">
        <v>22</v>
      </c>
      <c r="E7" s="25">
        <v>603.046446</v>
      </c>
      <c r="F7" s="26" t="e">
        <f ca="1">C4/E7</f>
        <v>#REF!</v>
      </c>
      <c r="G7" s="27" t="s">
        <v>23</v>
      </c>
      <c r="H7" s="28"/>
      <c r="I7" s="29"/>
      <c r="J7" s="30" t="s">
        <v>23</v>
      </c>
      <c r="K7" s="31"/>
      <c r="L7" s="32"/>
    </row>
    <row r="8" s="1" customFormat="1" ht="49" customHeight="1" spans="1:16">
      <c r="A8" s="17"/>
      <c r="B8" s="8" t="s">
        <v>24</v>
      </c>
      <c r="C8" s="24" t="e">
        <f ca="1">C5*10000/C2/1000</f>
        <v>#REF!</v>
      </c>
      <c r="D8" s="17" t="s">
        <v>25</v>
      </c>
      <c r="E8" s="33">
        <v>8353.761899</v>
      </c>
      <c r="F8" s="26" t="e">
        <f ca="1">C5/E8</f>
        <v>#REF!</v>
      </c>
      <c r="G8" s="34"/>
      <c r="H8" s="35"/>
      <c r="I8" s="36"/>
      <c r="J8" s="37"/>
      <c r="K8" s="38"/>
      <c r="L8" s="39"/>
    </row>
    <row r="9" s="1" customFormat="1" ht="15.6" spans="1:16">
      <c r="A9" s="40" t="s">
        <v>26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2"/>
    </row>
    <row r="10" s="1" customFormat="1" ht="15.6" spans="1:16">
      <c r="A10" s="43" t="s">
        <v>27</v>
      </c>
      <c r="B10" s="43" t="s">
        <v>28</v>
      </c>
      <c r="C10" s="44" t="s">
        <v>29</v>
      </c>
      <c r="D10" s="43" t="s">
        <v>30</v>
      </c>
      <c r="E10" s="43"/>
      <c r="F10" s="44" t="s">
        <v>31</v>
      </c>
      <c r="G10" s="45"/>
      <c r="H10" s="45"/>
      <c r="I10" s="46"/>
      <c r="J10" s="43" t="s">
        <v>32</v>
      </c>
      <c r="K10" s="44" t="s">
        <v>33</v>
      </c>
      <c r="L10" s="43" t="s">
        <v>34</v>
      </c>
    </row>
    <row r="11" s="1" customFormat="1" ht="15.6" spans="1:16">
      <c r="A11" s="47" t="s">
        <v>23</v>
      </c>
      <c r="B11" s="47" t="s">
        <v>23</v>
      </c>
      <c r="C11" s="47" t="s">
        <v>23</v>
      </c>
      <c r="D11" s="47" t="s">
        <v>23</v>
      </c>
      <c r="E11" s="47"/>
      <c r="F11" s="47" t="s">
        <v>23</v>
      </c>
      <c r="G11" s="47"/>
      <c r="H11" s="47"/>
      <c r="I11" s="47"/>
      <c r="J11" s="47" t="s">
        <v>23</v>
      </c>
      <c r="K11" s="47" t="s">
        <v>23</v>
      </c>
      <c r="L11" s="48" t="s">
        <v>35</v>
      </c>
    </row>
    <row r="12" s="1" customFormat="1" ht="15.6" spans="1:16">
      <c r="A12" s="47" t="s">
        <v>23</v>
      </c>
      <c r="B12" s="47" t="s">
        <v>23</v>
      </c>
      <c r="C12" s="49" t="s">
        <v>23</v>
      </c>
      <c r="D12" s="49" t="s">
        <v>23</v>
      </c>
      <c r="E12" s="50"/>
      <c r="F12" s="51" t="s">
        <v>23</v>
      </c>
      <c r="G12" s="52"/>
      <c r="H12" s="52"/>
      <c r="I12" s="53"/>
      <c r="J12" s="47" t="s">
        <v>23</v>
      </c>
      <c r="K12" s="54" t="s">
        <v>23</v>
      </c>
      <c r="L12" s="55" t="s">
        <v>23</v>
      </c>
    </row>
    <row r="13" s="1" customFormat="1" ht="38" customHeight="1" spans="1:16">
      <c r="A13" s="56" t="s">
        <v>36</v>
      </c>
      <c r="B13" s="57" t="s">
        <v>27</v>
      </c>
      <c r="C13" s="40" t="s">
        <v>37</v>
      </c>
      <c r="D13" s="8" t="s">
        <v>38</v>
      </c>
      <c r="E13" s="8"/>
      <c r="F13" s="58" t="s">
        <v>39</v>
      </c>
      <c r="G13" s="59"/>
      <c r="H13" s="59"/>
      <c r="I13" s="60"/>
      <c r="J13" s="57" t="s">
        <v>40</v>
      </c>
      <c r="K13" s="61" t="s">
        <v>41</v>
      </c>
      <c r="L13" s="56" t="s">
        <v>42</v>
      </c>
    </row>
    <row r="14" s="1" customFormat="1" ht="15.6" spans="1:16">
      <c r="A14" s="55" t="s">
        <v>23</v>
      </c>
      <c r="B14" s="55" t="s">
        <v>23</v>
      </c>
      <c r="C14" s="55" t="s">
        <v>23</v>
      </c>
      <c r="D14" s="55" t="s">
        <v>23</v>
      </c>
      <c r="E14" s="55"/>
      <c r="F14" s="55" t="s">
        <v>23</v>
      </c>
      <c r="G14" s="55"/>
      <c r="H14" s="55"/>
      <c r="I14" s="55"/>
      <c r="J14" s="55" t="s">
        <v>23</v>
      </c>
      <c r="K14" s="55" t="s">
        <v>23</v>
      </c>
      <c r="L14" s="55" t="s">
        <v>23</v>
      </c>
    </row>
    <row r="15" s="1" customFormat="1" ht="21" customHeight="1" spans="1:16">
      <c r="A15" s="62" t="s">
        <v>43</v>
      </c>
      <c r="B15" s="63"/>
      <c r="C15" s="64" t="str">
        <f>A52</f>
        <v>06:00 程宇接班，巡视光伏区后台数据、升压站后台数据、各视频监控数据无异常。（已完成）</v>
      </c>
      <c r="D15" s="65"/>
      <c r="E15" s="65"/>
      <c r="F15" s="65"/>
      <c r="G15" s="65"/>
      <c r="H15" s="65"/>
      <c r="I15" s="65"/>
      <c r="J15" s="65"/>
      <c r="K15" s="65"/>
      <c r="L15" s="66"/>
    </row>
    <row r="16" s="1" customFormat="1" ht="21" customHeight="1" spans="1:16">
      <c r="A16" s="62"/>
      <c r="B16" s="63"/>
      <c r="C16" s="64" t="str">
        <f>A53</f>
        <v>06:30 程宇、王蒙宇一次高压设备室、二次继保设备室进行巡检。（无异常）</v>
      </c>
      <c r="D16" s="65"/>
      <c r="E16" s="65"/>
      <c r="F16" s="65"/>
      <c r="G16" s="65"/>
      <c r="H16" s="65"/>
      <c r="I16" s="65"/>
      <c r="J16" s="65"/>
      <c r="K16" s="65"/>
      <c r="L16" s="66"/>
    </row>
    <row r="17" s="1" customFormat="1" ht="21" customHeight="1" spans="1:12">
      <c r="A17" s="62"/>
      <c r="B17" s="63"/>
      <c r="C17" s="64" t="str">
        <f>A54</f>
        <v>07:00 程宇打扫中控室、会议室、楼内走廊卫生。（已完成）</v>
      </c>
      <c r="D17" s="65"/>
      <c r="E17" s="65"/>
      <c r="F17" s="65"/>
      <c r="G17" s="65"/>
      <c r="H17" s="65"/>
      <c r="I17" s="65"/>
      <c r="J17" s="65"/>
      <c r="K17" s="65"/>
      <c r="L17" s="66"/>
    </row>
    <row r="18" s="1" customFormat="1" ht="21" customHeight="1" spans="1:12">
      <c r="A18" s="67"/>
      <c r="B18" s="68"/>
      <c r="C18" s="64" t="s">
        <v>44</v>
      </c>
      <c r="D18" s="65"/>
      <c r="E18" s="65"/>
      <c r="F18" s="65"/>
      <c r="G18" s="65"/>
      <c r="H18" s="65"/>
      <c r="I18" s="65"/>
      <c r="J18" s="65"/>
      <c r="K18" s="65"/>
      <c r="L18" s="66"/>
    </row>
    <row r="19" s="1" customFormat="1" ht="21" customHeight="1" spans="1:12">
      <c r="A19" s="62"/>
      <c r="B19" s="63"/>
      <c r="C19" s="64" t="str">
        <f>A56</f>
        <v>08:20 程宇、王蒙宇一次高压设备室、二次继保设备室进行巡检。（无异常）</v>
      </c>
      <c r="D19" s="65"/>
      <c r="E19" s="65"/>
      <c r="F19" s="65"/>
      <c r="G19" s="65"/>
      <c r="H19" s="65"/>
      <c r="I19" s="65"/>
      <c r="J19" s="65"/>
      <c r="K19" s="65"/>
      <c r="L19" s="66"/>
    </row>
    <row r="20" s="1" customFormat="1" ht="21" customHeight="1" spans="1:12">
      <c r="A20" s="62"/>
      <c r="B20" s="63"/>
      <c r="C20" s="64" t="str">
        <f>A57</f>
        <v>08:30 程宇、王蒙宇巡视消防水泵房。(无异常）</v>
      </c>
      <c r="D20" s="65"/>
      <c r="E20" s="65"/>
      <c r="F20" s="65"/>
      <c r="G20" s="65"/>
      <c r="H20" s="65"/>
      <c r="I20" s="65"/>
      <c r="J20" s="65"/>
      <c r="K20" s="65"/>
      <c r="L20" s="66"/>
    </row>
    <row r="21" s="1" customFormat="1" ht="21" customHeight="1" spans="1:12">
      <c r="A21" s="67"/>
      <c r="B21" s="68"/>
      <c r="C21" s="64" t="s">
        <v>45</v>
      </c>
      <c r="D21" s="65"/>
      <c r="E21" s="65"/>
      <c r="F21" s="65"/>
      <c r="G21" s="65"/>
      <c r="H21" s="65"/>
      <c r="I21" s="65"/>
      <c r="J21" s="65"/>
      <c r="K21" s="65"/>
      <c r="L21" s="66"/>
    </row>
    <row r="22" s="1" customFormat="1" ht="21" customHeight="1" spans="1:12">
      <c r="A22" s="67"/>
      <c r="B22" s="68"/>
      <c r="C22" s="64" t="s">
        <v>46</v>
      </c>
      <c r="D22" s="65"/>
      <c r="E22" s="65"/>
      <c r="F22" s="65"/>
      <c r="G22" s="65"/>
      <c r="H22" s="65"/>
      <c r="I22" s="65"/>
      <c r="J22" s="65"/>
      <c r="K22" s="65"/>
      <c r="L22" s="66"/>
    </row>
    <row r="23" s="1" customFormat="1" ht="21" customHeight="1" spans="1:12">
      <c r="A23" s="62"/>
      <c r="B23" s="63"/>
      <c r="C23" s="64" t="str">
        <f>A60</f>
        <v>12:00 程宇中午值守，设备运行正常，巡盘未见异常。（已完成）</v>
      </c>
      <c r="D23" s="65"/>
      <c r="E23" s="65"/>
      <c r="F23" s="65"/>
      <c r="G23" s="65"/>
      <c r="H23" s="65"/>
      <c r="I23" s="65"/>
      <c r="J23" s="65"/>
      <c r="K23" s="65"/>
      <c r="L23" s="66"/>
    </row>
    <row r="24" s="1" customFormat="1" ht="21" customHeight="1" spans="1:12">
      <c r="A24" s="62"/>
      <c r="B24" s="63"/>
      <c r="C24" s="64" t="str">
        <f>A61</f>
        <v>13:30 程宇、王蒙宇一次高压设备室、二次继保设备室进行巡检。（无异常）</v>
      </c>
      <c r="D24" s="65"/>
      <c r="E24" s="65"/>
      <c r="F24" s="65"/>
      <c r="G24" s="65"/>
      <c r="H24" s="65"/>
      <c r="I24" s="65"/>
      <c r="J24" s="65"/>
      <c r="K24" s="65"/>
      <c r="L24" s="66"/>
    </row>
    <row r="25" s="1" customFormat="1" ht="21" customHeight="1" spans="1:12">
      <c r="A25" s="62"/>
      <c r="B25" s="63"/>
      <c r="C25" s="64" t="str">
        <f>A62</f>
        <v>13:50 程宇、王蒙宇巡视消防水泵房。(无异常）</v>
      </c>
      <c r="D25" s="65"/>
      <c r="E25" s="65"/>
      <c r="F25" s="65"/>
      <c r="G25" s="65"/>
      <c r="H25" s="65"/>
      <c r="I25" s="65"/>
      <c r="J25" s="65"/>
      <c r="K25" s="65"/>
      <c r="L25" s="66"/>
    </row>
    <row r="26" s="1" customFormat="1" ht="21" customHeight="1" spans="1:12">
      <c r="A26" s="62"/>
      <c r="B26" s="63"/>
      <c r="C26" s="64" t="str">
        <f>A64</f>
        <v>17:00 程宇结算电量、统计日报数据，上报通威云系统，上报正泰智维SaaS平台，上报正泰飞讯系统。（已完成）</v>
      </c>
      <c r="D26" s="65"/>
      <c r="E26" s="65"/>
      <c r="F26" s="65"/>
      <c r="G26" s="65"/>
      <c r="H26" s="65"/>
      <c r="I26" s="65"/>
      <c r="J26" s="65"/>
      <c r="K26" s="65"/>
      <c r="L26" s="66"/>
    </row>
    <row r="27" s="1" customFormat="1" ht="21" customHeight="1" spans="1:12">
      <c r="A27" s="67"/>
      <c r="B27" s="68"/>
      <c r="C27" s="64" t="str">
        <f>A65</f>
        <v>17:10 张蕾对日报数据进行审核、发布。（已完成）</v>
      </c>
      <c r="D27" s="65"/>
      <c r="E27" s="65"/>
      <c r="F27" s="65"/>
      <c r="G27" s="65"/>
      <c r="H27" s="65"/>
      <c r="I27" s="65"/>
      <c r="J27" s="65"/>
      <c r="K27" s="65"/>
      <c r="L27" s="66"/>
    </row>
    <row r="28" s="1" customFormat="1" ht="21" customHeight="1" spans="1:12">
      <c r="A28" s="67"/>
      <c r="B28" s="68"/>
      <c r="C28" s="64" t="str">
        <f>A66</f>
        <v>17:20 全体运维人员进行班后会议，总结今日工作。（已完成)</v>
      </c>
      <c r="D28" s="65"/>
      <c r="E28" s="65"/>
      <c r="F28" s="65"/>
      <c r="G28" s="65"/>
      <c r="H28" s="65"/>
      <c r="I28" s="65"/>
      <c r="J28" s="65"/>
      <c r="K28" s="65"/>
      <c r="L28" s="66"/>
    </row>
    <row r="29" s="1" customFormat="1" ht="22" customHeight="1" spans="1:12">
      <c r="A29" s="69" t="str">
        <f>A67</f>
        <v>负责人</v>
      </c>
      <c r="B29" s="69"/>
      <c r="C29" s="70" t="str">
        <f>C67</f>
        <v>张蕾</v>
      </c>
      <c r="D29" s="71"/>
      <c r="E29" s="72"/>
      <c r="F29" s="69" t="str">
        <f>F67</f>
        <v>运行值班员</v>
      </c>
      <c r="G29" s="69"/>
      <c r="H29" s="73" t="str">
        <f>H67</f>
        <v>程宇</v>
      </c>
      <c r="I29" s="74"/>
      <c r="J29" s="75" t="str">
        <f>J67</f>
        <v>值班室电话： </v>
      </c>
      <c r="K29" s="75" t="str">
        <f>K67</f>
        <v>0416-8408771</v>
      </c>
      <c r="L29" s="75"/>
    </row>
    <row r="52" spans="1:12">
      <c r="A52" s="76" t="str">
        <f>"06:00 "&amp;O2&amp;"接班，巡视光伏区后台数据、升压站后台数据、各视频监控数据无异常。（已完成）"</f>
        <v>06:00 程宇接班，巡视光伏区后台数据、升压站后台数据、各视频监控数据无异常。（已完成）</v>
      </c>
      <c r="B52" s="77"/>
      <c r="C52" s="77"/>
      <c r="D52" s="77"/>
      <c r="E52" s="77"/>
      <c r="F52" s="77"/>
      <c r="G52" s="77"/>
      <c r="H52" s="77"/>
      <c r="I52" s="77"/>
      <c r="J52" s="77"/>
      <c r="K52" s="77"/>
      <c r="L52" s="78"/>
    </row>
    <row r="53" spans="1:12">
      <c r="A53" s="76" t="str">
        <f>"06:30 "&amp;O2&amp;"、"&amp;P2&amp;"一次高压设备室、二次继保设备室进行巡检。（无异常）"</f>
        <v>06:30 程宇、王蒙宇一次高压设备室、二次继保设备室进行巡检。（无异常）</v>
      </c>
      <c r="B53" s="77"/>
      <c r="C53" s="77"/>
      <c r="D53" s="77"/>
      <c r="E53" s="77"/>
      <c r="F53" s="77"/>
      <c r="G53" s="77"/>
      <c r="H53" s="77"/>
      <c r="I53" s="77"/>
      <c r="J53" s="77"/>
      <c r="K53" s="77"/>
      <c r="L53" s="78"/>
    </row>
    <row r="54" spans="1:12">
      <c r="A54" s="76" t="str">
        <f>"07:00 "&amp;O2&amp;"打扫中控室、会议室、楼内走廊卫生。（已完成）"</f>
        <v>07:00 程宇打扫中控室、会议室、楼内走廊卫生。（已完成）</v>
      </c>
      <c r="B54" s="77"/>
      <c r="C54" s="77"/>
      <c r="D54" s="77"/>
      <c r="E54" s="77"/>
      <c r="F54" s="77"/>
      <c r="G54" s="77"/>
      <c r="H54" s="77"/>
      <c r="I54" s="77"/>
      <c r="J54" s="77"/>
      <c r="K54" s="77"/>
      <c r="L54" s="78"/>
    </row>
    <row r="55" spans="1:12">
      <c r="A55" s="76" t="s">
        <v>44</v>
      </c>
      <c r="B55" s="77"/>
      <c r="C55" s="77"/>
      <c r="D55" s="77"/>
      <c r="E55" s="77"/>
      <c r="F55" s="77"/>
      <c r="G55" s="77"/>
      <c r="H55" s="77"/>
      <c r="I55" s="77"/>
      <c r="J55" s="77"/>
      <c r="K55" s="77"/>
      <c r="L55" s="78"/>
    </row>
    <row r="56" spans="1:12">
      <c r="A56" s="76" t="str">
        <f>"08:20 "&amp;O2&amp;"、"&amp;P2&amp;"一次高压设备室、二次继保设备室进行巡检。（无异常）"</f>
        <v>08:20 程宇、王蒙宇一次高压设备室、二次继保设备室进行巡检。（无异常）</v>
      </c>
      <c r="B56" s="77"/>
      <c r="C56" s="77"/>
      <c r="D56" s="77"/>
      <c r="E56" s="77"/>
      <c r="F56" s="77"/>
      <c r="G56" s="77"/>
      <c r="H56" s="77"/>
      <c r="I56" s="77"/>
      <c r="J56" s="77"/>
      <c r="K56" s="77"/>
      <c r="L56" s="78"/>
    </row>
    <row r="57" spans="1:12">
      <c r="A57" s="76" t="str">
        <f>"08:30 "&amp;O2&amp;"、"&amp;P2&amp;"巡视消防水泵房。(无异常）"</f>
        <v>08:30 程宇、王蒙宇巡视消防水泵房。(无异常）</v>
      </c>
      <c r="B57" s="77"/>
      <c r="C57" s="77"/>
      <c r="D57" s="77"/>
      <c r="E57" s="77"/>
      <c r="F57" s="77"/>
      <c r="G57" s="77"/>
      <c r="H57" s="77"/>
      <c r="I57" s="77"/>
      <c r="J57" s="77"/>
      <c r="K57" s="77"/>
      <c r="L57" s="78"/>
    </row>
    <row r="58" spans="1:12">
      <c r="A58" s="76" t="s">
        <v>45</v>
      </c>
      <c r="B58" s="77"/>
      <c r="C58" s="77"/>
      <c r="D58" s="77"/>
      <c r="E58" s="77"/>
      <c r="F58" s="77"/>
      <c r="G58" s="77"/>
      <c r="H58" s="77"/>
      <c r="I58" s="77"/>
      <c r="J58" s="77"/>
      <c r="K58" s="77"/>
      <c r="L58" s="78"/>
    </row>
    <row r="59" spans="1:12">
      <c r="A59" s="76" t="s">
        <v>46</v>
      </c>
      <c r="B59" s="77"/>
      <c r="C59" s="77"/>
      <c r="D59" s="77"/>
      <c r="E59" s="77"/>
      <c r="F59" s="77"/>
      <c r="G59" s="77"/>
      <c r="H59" s="77"/>
      <c r="I59" s="77"/>
      <c r="J59" s="77"/>
      <c r="K59" s="77"/>
      <c r="L59" s="78"/>
    </row>
    <row r="60" spans="1:12">
      <c r="A60" s="76" t="str">
        <f>"12:00 "&amp;O2&amp;"中午值守，设备运行正常，巡盘未见异常。（已完成）"</f>
        <v>12:00 程宇中午值守，设备运行正常，巡盘未见异常。（已完成）</v>
      </c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8"/>
    </row>
    <row r="61" spans="1:12">
      <c r="A61" s="76" t="str">
        <f>"13:30 "&amp;O2&amp;"、"&amp;P2&amp;"一次高压设备室、二次继保设备室进行巡检。（无异常）"</f>
        <v>13:30 程宇、王蒙宇一次高压设备室、二次继保设备室进行巡检。（无异常）</v>
      </c>
      <c r="B61" s="77"/>
      <c r="C61" s="77"/>
      <c r="D61" s="77"/>
      <c r="E61" s="77"/>
      <c r="F61" s="77"/>
      <c r="G61" s="77"/>
      <c r="H61" s="77"/>
      <c r="I61" s="77"/>
      <c r="J61" s="77"/>
      <c r="K61" s="77"/>
      <c r="L61" s="78"/>
    </row>
    <row r="62" spans="1:12">
      <c r="A62" s="76" t="str">
        <f>"13:50 "&amp;O2&amp;"、"&amp;P2&amp;"巡视消防水泵房。(无异常）"</f>
        <v>13:50 程宇、王蒙宇巡视消防水泵房。(无异常）</v>
      </c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8"/>
    </row>
    <row r="63" spans="1:12">
      <c r="A63" s="76" t="s">
        <v>47</v>
      </c>
      <c r="B63" s="77"/>
      <c r="C63" s="77"/>
      <c r="D63" s="77"/>
      <c r="E63" s="77"/>
      <c r="F63" s="77"/>
      <c r="G63" s="77"/>
      <c r="H63" s="77"/>
      <c r="I63" s="77"/>
      <c r="J63" s="77"/>
      <c r="K63" s="77"/>
      <c r="L63" s="78"/>
    </row>
    <row r="64" spans="1:12">
      <c r="A64" s="76" t="str">
        <f>"17:00 "&amp;O2&amp;"结算电量、统计日报数据，上报通威云系统，上报正泰智维SaaS平台，上报正泰飞讯系统。（已完成）"</f>
        <v>17:00 程宇结算电量、统计日报数据，上报通威云系统，上报正泰智维SaaS平台，上报正泰飞讯系统。（已完成）</v>
      </c>
      <c r="B64" s="77"/>
      <c r="C64" s="77"/>
      <c r="D64" s="77"/>
      <c r="E64" s="77"/>
      <c r="F64" s="77"/>
      <c r="G64" s="77"/>
      <c r="H64" s="77"/>
      <c r="I64" s="77"/>
      <c r="J64" s="77"/>
      <c r="K64" s="77"/>
      <c r="L64" s="78"/>
    </row>
    <row r="65" spans="1:12">
      <c r="A65" s="76" t="s">
        <v>48</v>
      </c>
      <c r="B65" s="77"/>
      <c r="C65" s="77"/>
      <c r="D65" s="77"/>
      <c r="E65" s="77"/>
      <c r="F65" s="77"/>
      <c r="G65" s="77"/>
      <c r="H65" s="77"/>
      <c r="I65" s="77"/>
      <c r="J65" s="77"/>
      <c r="K65" s="77"/>
      <c r="L65" s="78"/>
    </row>
    <row r="66" spans="1:12">
      <c r="A66" s="76" t="s">
        <v>49</v>
      </c>
      <c r="B66" s="77"/>
      <c r="C66" s="77"/>
      <c r="D66" s="77"/>
      <c r="E66" s="77"/>
      <c r="F66" s="77"/>
      <c r="G66" s="77"/>
      <c r="H66" s="77"/>
      <c r="I66" s="77"/>
      <c r="J66" s="77"/>
      <c r="K66" s="77"/>
      <c r="L66" s="78"/>
    </row>
    <row r="67" ht="15.6" spans="1:12">
      <c r="A67" s="79" t="s">
        <v>50</v>
      </c>
      <c r="B67" s="79"/>
      <c r="C67" s="80" t="s">
        <v>51</v>
      </c>
      <c r="D67" s="80"/>
      <c r="E67" s="80"/>
      <c r="F67" s="79" t="s">
        <v>52</v>
      </c>
      <c r="G67" s="79"/>
      <c r="H67" s="81" t="str">
        <f>O2</f>
        <v>程宇</v>
      </c>
      <c r="I67" s="81"/>
      <c r="J67" s="82" t="s">
        <v>53</v>
      </c>
      <c r="K67" s="82" t="s">
        <v>54</v>
      </c>
      <c r="L67" s="82"/>
    </row>
  </sheetData>
  <sheetProtection algorithmName="SHA-512" hashValue="1OmvlrhqAuROqd9Uyu5b6TVK0YIypWT5nxs0obeR7cTQrph2tNSsIJJe8wBl3QsFSpqtr6TpWeiHETEj33BhZA==" saltValue="nDGV2XIAL5rNEPmF1PlaMg==" spinCount="100000" sheet="1" formatColumns="0" formatRows="0" insertRows="0" deleteColumns="0" deleteRows="0" objects="1"/>
  <mergeCells count="62">
    <mergeCell ref="A1:L1"/>
    <mergeCell ref="A2:B2"/>
    <mergeCell ref="D2:E2"/>
    <mergeCell ref="G2:H2"/>
    <mergeCell ref="J2:K2"/>
    <mergeCell ref="D6:E6"/>
    <mergeCell ref="G6:I6"/>
    <mergeCell ref="J6:L6"/>
    <mergeCell ref="A9:L9"/>
    <mergeCell ref="D10:E10"/>
    <mergeCell ref="F10:I10"/>
    <mergeCell ref="D12:E12"/>
    <mergeCell ref="F12:I12"/>
    <mergeCell ref="D13:E13"/>
    <mergeCell ref="F13:I13"/>
    <mergeCell ref="C15:L15"/>
    <mergeCell ref="C16:L16"/>
    <mergeCell ref="C17:L17"/>
    <mergeCell ref="C18:L18"/>
    <mergeCell ref="C19:L19"/>
    <mergeCell ref="C20:L20"/>
    <mergeCell ref="C21:L21"/>
    <mergeCell ref="C22:L22"/>
    <mergeCell ref="C23:L23"/>
    <mergeCell ref="C24:L24"/>
    <mergeCell ref="C25:L25"/>
    <mergeCell ref="C26:L26"/>
    <mergeCell ref="C27:L27"/>
    <mergeCell ref="C28:L28"/>
    <mergeCell ref="A29:B29"/>
    <mergeCell ref="C29:E29"/>
    <mergeCell ref="F29:G29"/>
    <mergeCell ref="H29:I29"/>
    <mergeCell ref="K29:L29"/>
    <mergeCell ref="A52:L52"/>
    <mergeCell ref="A53:L53"/>
    <mergeCell ref="A54:L54"/>
    <mergeCell ref="A55:L55"/>
    <mergeCell ref="A56:L56"/>
    <mergeCell ref="A57:L57"/>
    <mergeCell ref="A58:L58"/>
    <mergeCell ref="A59:L59"/>
    <mergeCell ref="A60:L60"/>
    <mergeCell ref="A61:L61"/>
    <mergeCell ref="A62:L62"/>
    <mergeCell ref="A63:L63"/>
    <mergeCell ref="A64:L64"/>
    <mergeCell ref="A65:L65"/>
    <mergeCell ref="A66:L66"/>
    <mergeCell ref="A67:B67"/>
    <mergeCell ref="C67:E67"/>
    <mergeCell ref="F67:G67"/>
    <mergeCell ref="H67:I67"/>
    <mergeCell ref="K67:L67"/>
    <mergeCell ref="A3:A5"/>
    <mergeCell ref="A6:A8"/>
    <mergeCell ref="D3:D5"/>
    <mergeCell ref="G3:G5"/>
    <mergeCell ref="J3:J5"/>
    <mergeCell ref="G7:I8"/>
    <mergeCell ref="J7:L8"/>
    <mergeCell ref="A15:B28"/>
  </mergeCells>
  <pageMargins left="0.75" right="0.75" top="1" bottom="1" header="0.511805555555556" footer="0.511805555555556"/>
  <pageSetup paperSize="9" orientation="portrait"/>
  <headerFooter alignWithMargins="0"/>
  <ignoredErrors>
    <ignoredError sqref="A13:P13 E14 G14:I14 M14:P14 A15:B28 D15:P28 B29:E29 G29 I29:J29 L29:P29 A30:P50 M11:P12 H12:I12 G11:I11 E11:E12 A7:D8 F8:N8 P8 A9:P10 K7:P7 H7:I7 F7 A4:P6 O3:P3 A2:M3 A1:M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今日报表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2016-12-02T08:54:00Z</dcterms:created>
  <dcterms:modified xsi:type="dcterms:W3CDTF">2026-01-18T13:20:55Z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F759D650F09F406FA41A71C294B60FCB_13</vt:lpwstr>
  </property>
  <property fmtid="{D5CDD505-2E9C-101B-9397-08002B2CF9AE}" pid="4" name="CalculationRule">
    <vt:i4>0</vt:i4>
  </property>
</Properties>
</file>